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d.irkutskenergo.ru\Root\Docs\ЗАКУПКИ\Заказчики\5 ЕСЭ И_ИЭР\2022\АП ТЭЦ Ачинск. ТР помещений РММ\1.1. Приложения к заявке\Проект договора\Приложение № 6\"/>
    </mc:Choice>
  </mc:AlternateContent>
  <bookViews>
    <workbookView xWindow="4155" yWindow="-135" windowWidth="23250" windowHeight="11100" tabRatio="525" activeTab="3"/>
  </bookViews>
  <sheets>
    <sheet name="Лист 1" sheetId="61" r:id="rId1"/>
    <sheet name="Лист 2" sheetId="68" r:id="rId2"/>
    <sheet name="Лист 3" sheetId="69" r:id="rId3"/>
    <sheet name="Лист 4" sheetId="70" r:id="rId4"/>
  </sheets>
  <definedNames>
    <definedName name="_xlnm.Print_Area" localSheetId="0">'Лист 1'!$A$1:$D$46</definedName>
    <definedName name="_xlnm.Print_Area" localSheetId="1">'Лист 2'!$A$1:$D$60</definedName>
    <definedName name="_xlnm.Print_Area" localSheetId="2">'Лист 3'!$A$1:$H$48</definedName>
    <definedName name="_xlnm.Print_Area" localSheetId="3">'Лист 4'!$A$1:$D$32</definedName>
  </definedNames>
  <calcPr calcId="162913" refMode="R1C1"/>
</workbook>
</file>

<file path=xl/calcChain.xml><?xml version="1.0" encoding="utf-8"?>
<calcChain xmlns="http://schemas.openxmlformats.org/spreadsheetml/2006/main">
  <c r="C28" i="69" l="1"/>
  <c r="D48" i="68" l="1"/>
  <c r="D47" i="68"/>
  <c r="D46" i="68"/>
  <c r="D45" i="68"/>
  <c r="D44" i="68"/>
  <c r="D43" i="68"/>
  <c r="D34" i="61"/>
  <c r="D33" i="61"/>
  <c r="D32" i="61"/>
  <c r="D31" i="61"/>
  <c r="D30" i="61"/>
  <c r="D29" i="61"/>
  <c r="D28" i="61"/>
  <c r="D27" i="61"/>
  <c r="D26" i="61"/>
  <c r="D25" i="61"/>
  <c r="D24" i="61"/>
  <c r="D23" i="61"/>
  <c r="D22" i="61"/>
  <c r="D21" i="61"/>
  <c r="D20" i="61"/>
  <c r="D19" i="61"/>
  <c r="D18" i="61"/>
  <c r="D17" i="61"/>
  <c r="D16" i="61"/>
  <c r="D14" i="61"/>
  <c r="D15" i="61"/>
  <c r="D13" i="61" l="1"/>
</calcChain>
</file>

<file path=xl/sharedStrings.xml><?xml version="1.0" encoding="utf-8"?>
<sst xmlns="http://schemas.openxmlformats.org/spreadsheetml/2006/main" count="175" uniqueCount="116">
  <si>
    <t>2</t>
  </si>
  <si>
    <t>Ремонт паротурбинных установок</t>
  </si>
  <si>
    <t>Ремонт котлов и вспомогательного оборудования</t>
  </si>
  <si>
    <t>Ремонт трубопроводной араматуры</t>
  </si>
  <si>
    <t>Ремонт гидравлических турбин и гидрогенераторов</t>
  </si>
  <si>
    <t>Ремонт трансформаторов и реакторов</t>
  </si>
  <si>
    <t>Ремонт насосов, опор и соединительных муфт вращающихся механизмов</t>
  </si>
  <si>
    <t>Ремонт и наладка средств и систем технологического контроля, автоматического регулирования, защиты, сигнализации, электроавтоматики, телемеханики и связи</t>
  </si>
  <si>
    <t>Ремонт газотурбинных установок</t>
  </si>
  <si>
    <t>Ремонт передвижных газо и паротурбинных электростанций, передвижных и стационарных дизельных электростанций, маневровых тепловозов</t>
  </si>
  <si>
    <t>Ремонт оборудования топливоподачи и мазутного хозяйства</t>
  </si>
  <si>
    <t>Ремонт энергооборудования водоподготовительных установок</t>
  </si>
  <si>
    <t>Ремонт антикоррозийных покрытий</t>
  </si>
  <si>
    <t>Очистка энергетического оборудования</t>
  </si>
  <si>
    <t>Ремонт тепловой изоляции и обмуровки</t>
  </si>
  <si>
    <t>Ремонт средств газоочистки и кондиционирования воздуха</t>
  </si>
  <si>
    <t>Ремонт средств механизации</t>
  </si>
  <si>
    <t>Ремонт компрессорных установок</t>
  </si>
  <si>
    <t>Ремонт тепловых сетей</t>
  </si>
  <si>
    <t>Ремонт золошлакопроводов</t>
  </si>
  <si>
    <t>Ремонт дымовых труб, градирен и газоходов</t>
  </si>
  <si>
    <t>Ремонт электрооборудования</t>
  </si>
  <si>
    <t>Поправочные коэффициенты</t>
  </si>
  <si>
    <t>Часть</t>
  </si>
  <si>
    <t>Наименование сборника</t>
  </si>
  <si>
    <t>1</t>
  </si>
  <si>
    <t>Работы по контролю металла</t>
  </si>
  <si>
    <t>Примечания:</t>
  </si>
  <si>
    <t>Поправочные коэффиценты не учитывают доплаты к заработной плате, связанные с районным регулированием</t>
  </si>
  <si>
    <t>Поправочные коэффиценты не учитывают доплаты к заработной плате, связанные с производством работ во вредных условиях труда (за исключением части XIII, XIV)</t>
  </si>
  <si>
    <t>часть 1</t>
  </si>
  <si>
    <t>часть 2</t>
  </si>
  <si>
    <t>часть 3</t>
  </si>
  <si>
    <t>часть 4</t>
  </si>
  <si>
    <t>часть 5</t>
  </si>
  <si>
    <t>часть 6</t>
  </si>
  <si>
    <t>часть 7</t>
  </si>
  <si>
    <t>часть 8</t>
  </si>
  <si>
    <t>часть 9</t>
  </si>
  <si>
    <t>часть 10 (разд.07,08,10,11)</t>
  </si>
  <si>
    <t>часть 11</t>
  </si>
  <si>
    <t>часть 12</t>
  </si>
  <si>
    <t>часть 13</t>
  </si>
  <si>
    <t>часть 14</t>
  </si>
  <si>
    <t>часть 15</t>
  </si>
  <si>
    <t>часть 16</t>
  </si>
  <si>
    <t>часть 17</t>
  </si>
  <si>
    <t>часть 18</t>
  </si>
  <si>
    <t>часть 19</t>
  </si>
  <si>
    <t>часть 20</t>
  </si>
  <si>
    <t>часть 21</t>
  </si>
  <si>
    <t>часть 22</t>
  </si>
  <si>
    <t xml:space="preserve">Значение коэффициента </t>
  </si>
  <si>
    <t xml:space="preserve">Виды работ: </t>
  </si>
  <si>
    <t>Замена поверхностей нагрева котлов (ВЗП, ВЭК, КПП, ШПП…..);</t>
  </si>
  <si>
    <t>Замена экранных труб, котлов, коллекторов, камер;</t>
  </si>
  <si>
    <t>Замена паропроводов высогкого давления;</t>
  </si>
  <si>
    <t>Замена трубопроводов питательной воды;</t>
  </si>
  <si>
    <t>Замена осадительных и коронирующих электродов в пределах одного поля и более;</t>
  </si>
  <si>
    <t>Замена или реконструкция компенсаторов теплового расширения конвективных шахт котлов;</t>
  </si>
  <si>
    <t>Замена или реконструкция горелок котлов ;</t>
  </si>
  <si>
    <t>Замена выносных циклонов, конденсаторов впрысков котлов ;</t>
  </si>
  <si>
    <t>Замена или реконструкция установок непрерывного шлакоудаления;</t>
  </si>
  <si>
    <t>Сопутствующие работы:</t>
  </si>
  <si>
    <t>Устройство лесов;</t>
  </si>
  <si>
    <t>Монтаж/демонтаж изоляции</t>
  </si>
  <si>
    <t>Антикоррозийная защита;</t>
  </si>
  <si>
    <t>Временные конструкции;</t>
  </si>
  <si>
    <t>Котлочистительные работы;</t>
  </si>
  <si>
    <t>Контроль металла.</t>
  </si>
  <si>
    <t>для  определения плановой стоимости работ в ООО "Байкальская энергетическая компания"</t>
  </si>
  <si>
    <t>с 01.01.2021 г.</t>
  </si>
  <si>
    <t>Средние тарифные ставки для расчета стоимости работ</t>
  </si>
  <si>
    <t>Разряд</t>
  </si>
  <si>
    <t>Тарифная ставка, руб/мес</t>
  </si>
  <si>
    <t>Премия</t>
  </si>
  <si>
    <t>Доплата за вредность</t>
  </si>
  <si>
    <t>по условиям производства работ</t>
  </si>
  <si>
    <t>Районное регулирование</t>
  </si>
  <si>
    <t>Иркутск</t>
  </si>
  <si>
    <t>Накладные расходы</t>
  </si>
  <si>
    <t>в % к основной з/плате</t>
  </si>
  <si>
    <t>Котлы и вспом.оборуд.</t>
  </si>
  <si>
    <t xml:space="preserve"> (части 1, 3, 11, 12, 16, 17,20, 21, 22)</t>
  </si>
  <si>
    <t>Турбины</t>
  </si>
  <si>
    <t xml:space="preserve"> (части 2, 4, 7, 9, 18)</t>
  </si>
  <si>
    <t>Электрооборудование</t>
  </si>
  <si>
    <t xml:space="preserve"> (части 5, 6)</t>
  </si>
  <si>
    <t>КИПиА</t>
  </si>
  <si>
    <t xml:space="preserve"> (часть  8)</t>
  </si>
  <si>
    <t>Тех.обслуживание зданий и сооруж.</t>
  </si>
  <si>
    <t>Изготовление з/ч в условиях РММ</t>
  </si>
  <si>
    <t>Накладные расходы включают:</t>
  </si>
  <si>
    <t xml:space="preserve"> - дополнительная з/пл производственных рабочих</t>
  </si>
  <si>
    <t xml:space="preserve"> - страховые взносы</t>
  </si>
  <si>
    <t xml:space="preserve"> - расходы на содержание и эксплуатацию оборудования</t>
  </si>
  <si>
    <t xml:space="preserve"> - цеховые и общепроизводственные расходы</t>
  </si>
  <si>
    <t>Примечание:</t>
  </si>
  <si>
    <t>Рентабельность</t>
  </si>
  <si>
    <t xml:space="preserve">с 01.01.2022 г. </t>
  </si>
  <si>
    <t>Изготовление з/ч и ремонт оборудования в условиях ЦЗР ООО "БЭК-ремонт"</t>
  </si>
  <si>
    <t>Уровень накладных расходов по работам и оборудованияю не указанным в п.7 определяются на основании действующих нормативных документов по ценообразованию (Общие части Базовых цен, МДС)</t>
  </si>
  <si>
    <t>Заказчик:</t>
  </si>
  <si>
    <t>Подрядчик:</t>
  </si>
  <si>
    <t>к сборникам "Базовых цен по ремонту энергетического оборудования адекватные условиям функционирования конкурентного рынка услуг</t>
  </si>
  <si>
    <t xml:space="preserve">по ремонту и техперевооружению" для  определения плановой стоимости работ на объектах ТЭЦ АО "РУСАЛ Ачинск" с 01.01.2022 г. </t>
  </si>
  <si>
    <t xml:space="preserve">по ремонту и техперевооружению" для  определения плановой стоимости на комплекс отдельных видов работ, </t>
  </si>
  <si>
    <t>включая сопутствующие на объектах ТЭЦ АО "РУСАЛ Ачинск" с 01.01.2022</t>
  </si>
  <si>
    <t xml:space="preserve">не вошедших в сборники Базовых цен по ремонту энергетического оборудования адекватные условиям </t>
  </si>
  <si>
    <t xml:space="preserve">Плановые показатели для расчета калькуляций стоимости технического обслуживания и работ  ЦЗР ООО "БЭК-ремонт" </t>
  </si>
  <si>
    <t>функционирования конкурентного рынка услуг по ремонту и техперевооружению" с 01.01.2022 года</t>
  </si>
  <si>
    <t xml:space="preserve">Поправочные коэффициенты к сборникам "Базовых цен по ремонту энергетического оборудования </t>
  </si>
  <si>
    <t xml:space="preserve">адекватные условиям функционирования конкурентного рынка услуг по ремонту и техперевооружению" на </t>
  </si>
  <si>
    <t>работы по изготовлению запасных частей и ремонт оборудования в условиях ЦРЗ ООО "БЭК-ремонт" с 01.01.2022</t>
  </si>
  <si>
    <t>Приложение № 3 к Приложению № 6</t>
  </si>
  <si>
    <t>ПОДПИСИ СТОРОН: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</si>
</sst>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#,##0.0000"/>
    <numFmt numFmtId="166" formatCode="0.0%"/>
  </numFmts>
  <fonts count="10" x14ac:knownFonts="1">
    <font>
      <sz val="10"/>
      <name val="Arial Cyr"/>
      <charset val="204"/>
    </font>
    <font>
      <sz val="10"/>
      <name val="Arial Cyr"/>
      <charset val="204"/>
    </font>
    <font>
      <sz val="10"/>
      <name val="Courier"/>
      <family val="3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u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1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/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5" fillId="0" borderId="0" xfId="0" applyFont="1"/>
    <xf numFmtId="0" fontId="4" fillId="0" borderId="0" xfId="0" quotePrefix="1" applyFont="1" applyAlignment="1">
      <alignment horizontal="right"/>
    </xf>
    <xf numFmtId="49" fontId="4" fillId="0" borderId="0" xfId="0" applyNumberFormat="1" applyFont="1"/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wrapText="1"/>
    </xf>
    <xf numFmtId="164" fontId="4" fillId="0" borderId="1" xfId="0" applyNumberFormat="1" applyFont="1" applyBorder="1" applyAlignment="1">
      <alignment horizontal="center" wrapText="1"/>
    </xf>
    <xf numFmtId="0" fontId="4" fillId="0" borderId="2" xfId="0" applyFont="1" applyBorder="1" applyAlignment="1">
      <alignment vertical="center" wrapText="1"/>
    </xf>
    <xf numFmtId="0" fontId="4" fillId="0" borderId="2" xfId="0" applyFont="1" applyBorder="1" applyAlignment="1">
      <alignment wrapText="1"/>
    </xf>
    <xf numFmtId="164" fontId="4" fillId="0" borderId="2" xfId="0" applyNumberFormat="1" applyFont="1" applyBorder="1" applyAlignment="1">
      <alignment horizontal="center" wrapText="1"/>
    </xf>
    <xf numFmtId="0" fontId="4" fillId="3" borderId="2" xfId="0" applyFont="1" applyFill="1" applyBorder="1" applyAlignment="1">
      <alignment vertical="center" wrapText="1"/>
    </xf>
    <xf numFmtId="0" fontId="4" fillId="3" borderId="2" xfId="0" applyFont="1" applyFill="1" applyBorder="1" applyAlignment="1">
      <alignment wrapText="1"/>
    </xf>
    <xf numFmtId="164" fontId="4" fillId="3" borderId="2" xfId="0" applyNumberFormat="1" applyFont="1" applyFill="1" applyBorder="1" applyAlignment="1">
      <alignment horizontal="center" wrapText="1"/>
    </xf>
    <xf numFmtId="0" fontId="4" fillId="0" borderId="3" xfId="0" applyFont="1" applyBorder="1" applyAlignment="1">
      <alignment vertical="center" wrapText="1"/>
    </xf>
    <xf numFmtId="0" fontId="4" fillId="0" borderId="3" xfId="0" applyFont="1" applyBorder="1" applyAlignment="1">
      <alignment wrapText="1"/>
    </xf>
    <xf numFmtId="164" fontId="4" fillId="0" borderId="3" xfId="0" applyNumberFormat="1" applyFont="1" applyBorder="1" applyAlignment="1">
      <alignment horizontal="center" wrapText="1"/>
    </xf>
    <xf numFmtId="49" fontId="4" fillId="0" borderId="0" xfId="1" applyNumberFormat="1" applyFont="1" applyBorder="1" applyAlignment="1" applyProtection="1">
      <alignment horizontal="center" vertical="top"/>
    </xf>
    <xf numFmtId="164" fontId="7" fillId="0" borderId="0" xfId="1" applyNumberFormat="1" applyFont="1" applyBorder="1" applyAlignment="1" applyProtection="1">
      <alignment horizontal="center"/>
    </xf>
    <xf numFmtId="0" fontId="4" fillId="0" borderId="0" xfId="0" applyFont="1" applyProtection="1"/>
    <xf numFmtId="0" fontId="4" fillId="0" borderId="0" xfId="1" applyFont="1" applyBorder="1" applyAlignment="1" applyProtection="1">
      <alignment horizontal="left" vertical="top" wrapText="1"/>
    </xf>
    <xf numFmtId="0" fontId="4" fillId="0" borderId="0" xfId="0" applyFont="1" applyAlignment="1"/>
    <xf numFmtId="0" fontId="4" fillId="0" borderId="0" xfId="0" applyFont="1" applyBorder="1"/>
    <xf numFmtId="49" fontId="4" fillId="0" borderId="0" xfId="1" applyNumberFormat="1" applyFont="1" applyFill="1" applyBorder="1" applyAlignment="1" applyProtection="1">
      <alignment horizontal="left" vertical="top"/>
    </xf>
    <xf numFmtId="0" fontId="4" fillId="0" borderId="0" xfId="0" applyFont="1" applyBorder="1" applyAlignment="1">
      <alignment horizontal="center"/>
    </xf>
    <xf numFmtId="0" fontId="4" fillId="0" borderId="0" xfId="0" applyFont="1" applyFill="1" applyBorder="1"/>
    <xf numFmtId="0" fontId="4" fillId="4" borderId="6" xfId="0" applyFont="1" applyFill="1" applyBorder="1" applyAlignment="1">
      <alignment horizontal="center" vertical="center" wrapText="1"/>
    </xf>
    <xf numFmtId="4" fontId="8" fillId="0" borderId="0" xfId="0" applyNumberFormat="1" applyFont="1"/>
    <xf numFmtId="0" fontId="4" fillId="4" borderId="4" xfId="0" applyFont="1" applyFill="1" applyBorder="1" applyAlignment="1">
      <alignment horizontal="center" vertical="center" wrapText="1"/>
    </xf>
    <xf numFmtId="4" fontId="4" fillId="0" borderId="0" xfId="0" applyNumberFormat="1" applyFont="1" applyAlignment="1">
      <alignment wrapText="1"/>
    </xf>
    <xf numFmtId="4" fontId="4" fillId="0" borderId="0" xfId="0" applyNumberFormat="1" applyFont="1"/>
    <xf numFmtId="0" fontId="4" fillId="0" borderId="0" xfId="0" applyFont="1" applyAlignment="1">
      <alignment horizontal="centerContinuous"/>
    </xf>
    <xf numFmtId="0" fontId="4" fillId="3" borderId="6" xfId="0" applyFont="1" applyFill="1" applyBorder="1"/>
    <xf numFmtId="0" fontId="4" fillId="3" borderId="6" xfId="0" applyFont="1" applyFill="1" applyBorder="1" applyAlignment="1">
      <alignment horizontal="center"/>
    </xf>
    <xf numFmtId="1" fontId="4" fillId="3" borderId="6" xfId="0" applyNumberFormat="1" applyFont="1" applyFill="1" applyBorder="1" applyAlignment="1">
      <alignment horizontal="center"/>
    </xf>
    <xf numFmtId="2" fontId="4" fillId="0" borderId="0" xfId="0" applyNumberFormat="1" applyFont="1"/>
    <xf numFmtId="0" fontId="4" fillId="3" borderId="0" xfId="0" applyFont="1" applyFill="1" applyBorder="1"/>
    <xf numFmtId="1" fontId="4" fillId="3" borderId="0" xfId="0" applyNumberFormat="1" applyFont="1" applyFill="1" applyBorder="1" applyAlignment="1">
      <alignment horizontal="center"/>
    </xf>
    <xf numFmtId="10" fontId="4" fillId="3" borderId="0" xfId="0" applyNumberFormat="1" applyFont="1" applyFill="1"/>
    <xf numFmtId="9" fontId="4" fillId="0" borderId="0" xfId="0" applyNumberFormat="1" applyFont="1"/>
    <xf numFmtId="9" fontId="4" fillId="0" borderId="0" xfId="4" applyNumberFormat="1" applyFont="1"/>
    <xf numFmtId="165" fontId="4" fillId="0" borderId="0" xfId="0" applyNumberFormat="1" applyFont="1" applyBorder="1"/>
    <xf numFmtId="9" fontId="4" fillId="0" borderId="0" xfId="0" applyNumberFormat="1" applyFont="1" applyBorder="1"/>
    <xf numFmtId="9" fontId="4" fillId="3" borderId="0" xfId="4" applyFont="1" applyFill="1"/>
    <xf numFmtId="166" fontId="4" fillId="3" borderId="0" xfId="4" applyNumberFormat="1" applyFont="1" applyFill="1" applyAlignment="1">
      <alignment wrapText="1"/>
    </xf>
    <xf numFmtId="165" fontId="4" fillId="0" borderId="0" xfId="0" applyNumberFormat="1" applyFont="1" applyBorder="1" applyAlignment="1">
      <alignment wrapText="1"/>
    </xf>
    <xf numFmtId="9" fontId="4" fillId="0" borderId="0" xfId="4" applyFont="1"/>
    <xf numFmtId="0" fontId="8" fillId="0" borderId="0" xfId="0" applyFont="1"/>
    <xf numFmtId="0" fontId="6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4" fillId="0" borderId="0" xfId="0" applyFont="1" applyAlignment="1" applyProtection="1"/>
    <xf numFmtId="0" fontId="4" fillId="0" borderId="6" xfId="0" applyFont="1" applyBorder="1" applyAlignment="1">
      <alignment vertical="center" wrapText="1"/>
    </xf>
    <xf numFmtId="0" fontId="4" fillId="0" borderId="6" xfId="0" applyFont="1" applyBorder="1" applyAlignment="1">
      <alignment wrapText="1"/>
    </xf>
    <xf numFmtId="164" fontId="4" fillId="0" borderId="6" xfId="0" applyNumberFormat="1" applyFont="1" applyBorder="1" applyAlignment="1">
      <alignment horizontal="center" wrapText="1"/>
    </xf>
    <xf numFmtId="0" fontId="4" fillId="3" borderId="6" xfId="0" applyFont="1" applyFill="1" applyBorder="1" applyAlignment="1">
      <alignment vertical="center" wrapText="1"/>
    </xf>
    <xf numFmtId="0" fontId="4" fillId="3" borderId="6" xfId="0" applyFont="1" applyFill="1" applyBorder="1" applyAlignment="1">
      <alignment wrapText="1"/>
    </xf>
    <xf numFmtId="164" fontId="4" fillId="3" borderId="6" xfId="0" applyNumberFormat="1" applyFont="1" applyFill="1" applyBorder="1" applyAlignment="1">
      <alignment horizontal="center" wrapText="1"/>
    </xf>
    <xf numFmtId="0" fontId="5" fillId="0" borderId="0" xfId="0" applyFont="1" applyBorder="1"/>
    <xf numFmtId="0" fontId="5" fillId="0" borderId="0" xfId="0" applyFont="1" applyProtection="1"/>
    <xf numFmtId="0" fontId="5" fillId="0" borderId="0" xfId="0" applyFont="1" applyAlignment="1"/>
    <xf numFmtId="0" fontId="9" fillId="0" borderId="0" xfId="0" applyFont="1" applyAlignment="1">
      <alignment horizontal="right" vertical="center"/>
    </xf>
    <xf numFmtId="49" fontId="5" fillId="0" borderId="0" xfId="1" applyNumberFormat="1" applyFont="1" applyBorder="1" applyAlignment="1" applyProtection="1">
      <alignment horizontal="center" vertical="top"/>
    </xf>
    <xf numFmtId="0" fontId="4" fillId="0" borderId="0" xfId="0" applyFont="1" applyAlignment="1">
      <alignment horizontal="center"/>
    </xf>
    <xf numFmtId="0" fontId="4" fillId="0" borderId="0" xfId="1" applyFont="1" applyBorder="1" applyAlignment="1" applyProtection="1">
      <alignment horizontal="left" vertical="top" wrapText="1"/>
    </xf>
    <xf numFmtId="0" fontId="4" fillId="4" borderId="4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horizontal="left" wrapText="1"/>
    </xf>
  </cellXfs>
  <cellStyles count="5">
    <cellStyle name="Обычный" xfId="0" builtinId="0"/>
    <cellStyle name="Обычный 2 2" xfId="2"/>
    <cellStyle name="Обычный_PRP299_" xfId="1"/>
    <cellStyle name="Процентный" xfId="4" builtinId="5"/>
    <cellStyle name="Процентный 2 2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FF"/>
      <color rgb="FFFF3300"/>
      <color rgb="FFFF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E50"/>
  <sheetViews>
    <sheetView view="pageBreakPreview" zoomScale="80" zoomScaleNormal="100" zoomScaleSheetLayoutView="80" workbookViewId="0">
      <selection activeCell="B38" sqref="B38:D38"/>
    </sheetView>
  </sheetViews>
  <sheetFormatPr defaultColWidth="8.85546875" defaultRowHeight="15" x14ac:dyDescent="0.25"/>
  <cols>
    <col min="1" max="1" width="3.7109375" style="2" customWidth="1"/>
    <col min="2" max="2" width="17.28515625" style="2" customWidth="1"/>
    <col min="3" max="3" width="68.140625" style="2" customWidth="1"/>
    <col min="4" max="4" width="54" style="2" customWidth="1"/>
    <col min="5" max="16384" width="8.85546875" style="2"/>
  </cols>
  <sheetData>
    <row r="1" spans="1:4" x14ac:dyDescent="0.25">
      <c r="D1" s="68"/>
    </row>
    <row r="2" spans="1:4" x14ac:dyDescent="0.25">
      <c r="A2" s="1"/>
      <c r="B2" s="1"/>
      <c r="C2" s="1"/>
      <c r="D2" s="3" t="s">
        <v>114</v>
      </c>
    </row>
    <row r="3" spans="1:4" x14ac:dyDescent="0.25">
      <c r="A3" s="4"/>
      <c r="B3" s="4"/>
      <c r="C3" s="4"/>
      <c r="D3" s="3"/>
    </row>
    <row r="4" spans="1:4" x14ac:dyDescent="0.25">
      <c r="A4" s="5"/>
      <c r="B4" s="4"/>
      <c r="D4" s="3"/>
    </row>
    <row r="5" spans="1:4" x14ac:dyDescent="0.25">
      <c r="A5" s="4"/>
      <c r="B5" s="4"/>
    </row>
    <row r="6" spans="1:4" x14ac:dyDescent="0.25">
      <c r="C6" s="4"/>
      <c r="D6" s="7"/>
    </row>
    <row r="7" spans="1:4" x14ac:dyDescent="0.25">
      <c r="B7" s="70" t="s">
        <v>22</v>
      </c>
      <c r="C7" s="70"/>
      <c r="D7" s="70"/>
    </row>
    <row r="8" spans="1:4" x14ac:dyDescent="0.25">
      <c r="A8" s="8"/>
      <c r="B8" s="70" t="s">
        <v>104</v>
      </c>
      <c r="C8" s="70"/>
      <c r="D8" s="70"/>
    </row>
    <row r="9" spans="1:4" x14ac:dyDescent="0.25">
      <c r="B9" s="70" t="s">
        <v>105</v>
      </c>
      <c r="C9" s="70"/>
      <c r="D9" s="70"/>
    </row>
    <row r="10" spans="1:4" x14ac:dyDescent="0.25">
      <c r="B10" s="9"/>
      <c r="C10" s="9"/>
      <c r="D10" s="9"/>
    </row>
    <row r="11" spans="1:4" x14ac:dyDescent="0.25">
      <c r="B11" s="74" t="s">
        <v>23</v>
      </c>
      <c r="C11" s="72" t="s">
        <v>24</v>
      </c>
      <c r="D11" s="76" t="s">
        <v>52</v>
      </c>
    </row>
    <row r="12" spans="1:4" x14ac:dyDescent="0.25">
      <c r="B12" s="75"/>
      <c r="C12" s="73"/>
      <c r="D12" s="76"/>
    </row>
    <row r="13" spans="1:4" s="1" customFormat="1" x14ac:dyDescent="0.25">
      <c r="B13" s="10" t="s">
        <v>30</v>
      </c>
      <c r="C13" s="11" t="s">
        <v>2</v>
      </c>
      <c r="D13" s="12">
        <f>1.858*1.484</f>
        <v>2.7572719999999999</v>
      </c>
    </row>
    <row r="14" spans="1:4" s="1" customFormat="1" x14ac:dyDescent="0.25">
      <c r="B14" s="13" t="s">
        <v>31</v>
      </c>
      <c r="C14" s="14" t="s">
        <v>1</v>
      </c>
      <c r="D14" s="15">
        <f>1.934*1.484</f>
        <v>2.8700559999999999</v>
      </c>
    </row>
    <row r="15" spans="1:4" s="1" customFormat="1" x14ac:dyDescent="0.25">
      <c r="B15" s="13" t="s">
        <v>32</v>
      </c>
      <c r="C15" s="14" t="s">
        <v>3</v>
      </c>
      <c r="D15" s="15">
        <f>1.858*1.484</f>
        <v>2.7572719999999999</v>
      </c>
    </row>
    <row r="16" spans="1:4" s="1" customFormat="1" x14ac:dyDescent="0.25">
      <c r="B16" s="16" t="s">
        <v>33</v>
      </c>
      <c r="C16" s="17" t="s">
        <v>4</v>
      </c>
      <c r="D16" s="18">
        <f>1.731*1.484</f>
        <v>2.5688040000000001</v>
      </c>
    </row>
    <row r="17" spans="2:4" s="1" customFormat="1" x14ac:dyDescent="0.25">
      <c r="B17" s="13" t="s">
        <v>34</v>
      </c>
      <c r="C17" s="14" t="s">
        <v>21</v>
      </c>
      <c r="D17" s="15">
        <f>1.935*1.484</f>
        <v>2.87154</v>
      </c>
    </row>
    <row r="18" spans="2:4" s="1" customFormat="1" x14ac:dyDescent="0.25">
      <c r="B18" s="13" t="s">
        <v>35</v>
      </c>
      <c r="C18" s="14" t="s">
        <v>5</v>
      </c>
      <c r="D18" s="15">
        <f>1.935*1.484</f>
        <v>2.87154</v>
      </c>
    </row>
    <row r="19" spans="2:4" s="1" customFormat="1" ht="30" x14ac:dyDescent="0.25">
      <c r="B19" s="13" t="s">
        <v>36</v>
      </c>
      <c r="C19" s="14" t="s">
        <v>6</v>
      </c>
      <c r="D19" s="15">
        <f>1.897*1.484</f>
        <v>2.8151480000000002</v>
      </c>
    </row>
    <row r="20" spans="2:4" s="1" customFormat="1" ht="45" x14ac:dyDescent="0.25">
      <c r="B20" s="13" t="s">
        <v>37</v>
      </c>
      <c r="C20" s="14" t="s">
        <v>7</v>
      </c>
      <c r="D20" s="15">
        <f>1.917*1.484</f>
        <v>2.8448280000000001</v>
      </c>
    </row>
    <row r="21" spans="2:4" s="1" customFormat="1" x14ac:dyDescent="0.25">
      <c r="B21" s="13" t="s">
        <v>38</v>
      </c>
      <c r="C21" s="14" t="s">
        <v>8</v>
      </c>
      <c r="D21" s="15">
        <f>1.839*1.484</f>
        <v>2.7290760000000001</v>
      </c>
    </row>
    <row r="22" spans="2:4" s="1" customFormat="1" ht="45" x14ac:dyDescent="0.25">
      <c r="B22" s="13" t="s">
        <v>39</v>
      </c>
      <c r="C22" s="14" t="s">
        <v>9</v>
      </c>
      <c r="D22" s="15">
        <f>1.906*1.484</f>
        <v>2.8285039999999997</v>
      </c>
    </row>
    <row r="23" spans="2:4" s="1" customFormat="1" x14ac:dyDescent="0.25">
      <c r="B23" s="13" t="s">
        <v>40</v>
      </c>
      <c r="C23" s="14" t="s">
        <v>10</v>
      </c>
      <c r="D23" s="15">
        <f>1.838*1.484</f>
        <v>2.727592</v>
      </c>
    </row>
    <row r="24" spans="2:4" s="1" customFormat="1" x14ac:dyDescent="0.25">
      <c r="B24" s="13" t="s">
        <v>41</v>
      </c>
      <c r="C24" s="14" t="s">
        <v>11</v>
      </c>
      <c r="D24" s="15">
        <f>1.838*1.484</f>
        <v>2.727592</v>
      </c>
    </row>
    <row r="25" spans="2:4" s="1" customFormat="1" x14ac:dyDescent="0.25">
      <c r="B25" s="13" t="s">
        <v>42</v>
      </c>
      <c r="C25" s="14" t="s">
        <v>12</v>
      </c>
      <c r="D25" s="15">
        <f>1.912*1.484</f>
        <v>2.8374079999999999</v>
      </c>
    </row>
    <row r="26" spans="2:4" s="1" customFormat="1" x14ac:dyDescent="0.25">
      <c r="B26" s="13" t="s">
        <v>43</v>
      </c>
      <c r="C26" s="14" t="s">
        <v>13</v>
      </c>
      <c r="D26" s="15">
        <f>1.636*1.484</f>
        <v>2.4278239999999998</v>
      </c>
    </row>
    <row r="27" spans="2:4" s="1" customFormat="1" x14ac:dyDescent="0.25">
      <c r="B27" s="13" t="s">
        <v>44</v>
      </c>
      <c r="C27" s="14" t="s">
        <v>14</v>
      </c>
      <c r="D27" s="15">
        <f>1.73*1.484</f>
        <v>2.56732</v>
      </c>
    </row>
    <row r="28" spans="2:4" s="1" customFormat="1" x14ac:dyDescent="0.25">
      <c r="B28" s="13" t="s">
        <v>45</v>
      </c>
      <c r="C28" s="14" t="s">
        <v>15</v>
      </c>
      <c r="D28" s="15">
        <f>1.924*1.484</f>
        <v>2.855216</v>
      </c>
    </row>
    <row r="29" spans="2:4" s="1" customFormat="1" x14ac:dyDescent="0.25">
      <c r="B29" s="13" t="s">
        <v>46</v>
      </c>
      <c r="C29" s="14" t="s">
        <v>16</v>
      </c>
      <c r="D29" s="15">
        <f>1.838*1.484</f>
        <v>2.727592</v>
      </c>
    </row>
    <row r="30" spans="2:4" s="1" customFormat="1" x14ac:dyDescent="0.25">
      <c r="B30" s="13" t="s">
        <v>47</v>
      </c>
      <c r="C30" s="14" t="s">
        <v>17</v>
      </c>
      <c r="D30" s="15">
        <f>1.859*1.484</f>
        <v>2.758756</v>
      </c>
    </row>
    <row r="31" spans="2:4" s="1" customFormat="1" x14ac:dyDescent="0.25">
      <c r="B31" s="13" t="s">
        <v>48</v>
      </c>
      <c r="C31" s="14" t="s">
        <v>18</v>
      </c>
      <c r="D31" s="15">
        <f>1.932*1.484</f>
        <v>2.8670879999999999</v>
      </c>
    </row>
    <row r="32" spans="2:4" s="1" customFormat="1" x14ac:dyDescent="0.25">
      <c r="B32" s="13" t="s">
        <v>49</v>
      </c>
      <c r="C32" s="14" t="s">
        <v>19</v>
      </c>
      <c r="D32" s="15">
        <f>1.887*1.484</f>
        <v>2.8003079999999998</v>
      </c>
    </row>
    <row r="33" spans="1:5" s="1" customFormat="1" x14ac:dyDescent="0.25">
      <c r="B33" s="13" t="s">
        <v>50</v>
      </c>
      <c r="C33" s="14" t="s">
        <v>20</v>
      </c>
      <c r="D33" s="15">
        <f>1.838*1.484</f>
        <v>2.727592</v>
      </c>
    </row>
    <row r="34" spans="1:5" s="1" customFormat="1" x14ac:dyDescent="0.25">
      <c r="B34" s="19" t="s">
        <v>51</v>
      </c>
      <c r="C34" s="20" t="s">
        <v>26</v>
      </c>
      <c r="D34" s="21">
        <f>1.888*1.484</f>
        <v>2.8017919999999998</v>
      </c>
    </row>
    <row r="36" spans="1:5" x14ac:dyDescent="0.25">
      <c r="A36" s="2" t="s">
        <v>27</v>
      </c>
    </row>
    <row r="37" spans="1:5" s="24" customFormat="1" x14ac:dyDescent="0.25">
      <c r="A37" s="22" t="s">
        <v>25</v>
      </c>
      <c r="B37" s="71" t="s">
        <v>28</v>
      </c>
      <c r="C37" s="71"/>
      <c r="D37" s="71"/>
      <c r="E37" s="23"/>
    </row>
    <row r="38" spans="1:5" s="24" customFormat="1" x14ac:dyDescent="0.25">
      <c r="A38" s="22" t="s">
        <v>0</v>
      </c>
      <c r="B38" s="71" t="s">
        <v>29</v>
      </c>
      <c r="C38" s="71"/>
      <c r="D38" s="71"/>
      <c r="E38" s="23"/>
    </row>
    <row r="39" spans="1:5" s="24" customFormat="1" x14ac:dyDescent="0.25">
      <c r="A39" s="22"/>
      <c r="B39" s="25"/>
      <c r="C39" s="25"/>
      <c r="E39" s="23"/>
    </row>
    <row r="40" spans="1:5" s="66" customFormat="1" ht="14.25" x14ac:dyDescent="0.2">
      <c r="A40" s="69" t="s">
        <v>115</v>
      </c>
      <c r="B40" s="69"/>
      <c r="C40" s="69"/>
      <c r="D40" s="69"/>
      <c r="E40" s="23"/>
    </row>
    <row r="41" spans="1:5" s="6" customFormat="1" ht="14.25" x14ac:dyDescent="0.2">
      <c r="A41" s="67"/>
      <c r="B41" s="6" t="s">
        <v>102</v>
      </c>
      <c r="C41" s="65"/>
      <c r="D41" s="65" t="s">
        <v>103</v>
      </c>
    </row>
    <row r="42" spans="1:5" s="58" customFormat="1" x14ac:dyDescent="0.25">
      <c r="A42" s="28"/>
      <c r="B42" s="26"/>
      <c r="C42" s="26"/>
    </row>
    <row r="44" spans="1:5" x14ac:dyDescent="0.25">
      <c r="A44" s="28"/>
      <c r="B44" s="28"/>
    </row>
    <row r="50" spans="2:4" x14ac:dyDescent="0.25">
      <c r="B50" s="25"/>
      <c r="C50" s="25"/>
      <c r="D50" s="25"/>
    </row>
  </sheetData>
  <mergeCells count="9">
    <mergeCell ref="A40:D40"/>
    <mergeCell ref="B7:D7"/>
    <mergeCell ref="B8:D8"/>
    <mergeCell ref="B9:D9"/>
    <mergeCell ref="B37:D37"/>
    <mergeCell ref="B38:D38"/>
    <mergeCell ref="C11:C12"/>
    <mergeCell ref="B11:B12"/>
    <mergeCell ref="D11:D12"/>
  </mergeCells>
  <phoneticPr fontId="0" type="noConversion"/>
  <pageMargins left="0.74803149606299213" right="0.19685039370078741" top="0.51181102362204722" bottom="0.6692913385826772" header="0.31496062992125984" footer="0.51181102362204722"/>
  <pageSetup paperSize="9" scale="66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N58"/>
  <sheetViews>
    <sheetView view="pageBreakPreview" topLeftCell="A10" zoomScale="80" zoomScaleNormal="100" zoomScaleSheetLayoutView="80" workbookViewId="0">
      <selection activeCell="A56" sqref="A56:XFD59"/>
    </sheetView>
  </sheetViews>
  <sheetFormatPr defaultColWidth="8.85546875" defaultRowHeight="15" x14ac:dyDescent="0.25"/>
  <cols>
    <col min="1" max="1" width="8.7109375" style="2" customWidth="1"/>
    <col min="2" max="2" width="17.28515625" style="2" customWidth="1"/>
    <col min="3" max="3" width="76.5703125" style="2" customWidth="1"/>
    <col min="4" max="4" width="51.28515625" style="2" customWidth="1"/>
    <col min="5" max="16384" width="8.85546875" style="2"/>
  </cols>
  <sheetData>
    <row r="1" spans="1:4" x14ac:dyDescent="0.25">
      <c r="D1" s="68"/>
    </row>
    <row r="2" spans="1:4" x14ac:dyDescent="0.25">
      <c r="A2" s="1"/>
      <c r="B2" s="1"/>
      <c r="C2" s="1"/>
      <c r="D2" s="3" t="s">
        <v>114</v>
      </c>
    </row>
    <row r="3" spans="1:4" x14ac:dyDescent="0.25">
      <c r="A3" s="4"/>
      <c r="B3" s="4"/>
      <c r="C3" s="4"/>
      <c r="D3" s="3"/>
    </row>
    <row r="4" spans="1:4" x14ac:dyDescent="0.25">
      <c r="A4" s="5"/>
      <c r="B4" s="4"/>
      <c r="D4" s="3"/>
    </row>
    <row r="5" spans="1:4" x14ac:dyDescent="0.25">
      <c r="A5" s="4"/>
      <c r="B5" s="4"/>
    </row>
    <row r="6" spans="1:4" x14ac:dyDescent="0.25">
      <c r="B6" s="70" t="s">
        <v>22</v>
      </c>
      <c r="C6" s="70"/>
      <c r="D6" s="70"/>
    </row>
    <row r="7" spans="1:4" x14ac:dyDescent="0.25">
      <c r="A7" s="70" t="s">
        <v>104</v>
      </c>
      <c r="B7" s="70"/>
      <c r="C7" s="70"/>
      <c r="D7" s="70"/>
    </row>
    <row r="8" spans="1:4" x14ac:dyDescent="0.25">
      <c r="A8" s="70" t="s">
        <v>106</v>
      </c>
      <c r="B8" s="70"/>
      <c r="C8" s="70"/>
      <c r="D8" s="70"/>
    </row>
    <row r="9" spans="1:4" x14ac:dyDescent="0.25">
      <c r="A9" s="70" t="s">
        <v>107</v>
      </c>
      <c r="B9" s="70"/>
      <c r="C9" s="70"/>
      <c r="D9" s="70"/>
    </row>
    <row r="10" spans="1:4" x14ac:dyDescent="0.25">
      <c r="B10" s="9"/>
      <c r="C10" s="9"/>
      <c r="D10" s="9"/>
    </row>
    <row r="11" spans="1:4" x14ac:dyDescent="0.25">
      <c r="B11" s="54" t="s">
        <v>53</v>
      </c>
      <c r="C11" s="53"/>
      <c r="D11" s="53"/>
    </row>
    <row r="12" spans="1:4" x14ac:dyDescent="0.25">
      <c r="A12" s="55">
        <v>1</v>
      </c>
      <c r="B12" s="56" t="s">
        <v>54</v>
      </c>
      <c r="C12" s="53"/>
      <c r="D12" s="53"/>
    </row>
    <row r="13" spans="1:4" x14ac:dyDescent="0.25">
      <c r="A13" s="55">
        <v>2</v>
      </c>
      <c r="B13" s="56" t="s">
        <v>55</v>
      </c>
      <c r="C13" s="53"/>
      <c r="D13" s="53"/>
    </row>
    <row r="14" spans="1:4" x14ac:dyDescent="0.25">
      <c r="A14" s="55">
        <v>3</v>
      </c>
      <c r="B14" s="56" t="s">
        <v>56</v>
      </c>
      <c r="C14" s="53"/>
      <c r="D14" s="53"/>
    </row>
    <row r="15" spans="1:4" x14ac:dyDescent="0.25">
      <c r="A15" s="55">
        <v>4</v>
      </c>
      <c r="B15" s="56" t="s">
        <v>57</v>
      </c>
      <c r="C15" s="53"/>
      <c r="D15" s="53"/>
    </row>
    <row r="16" spans="1:4" x14ac:dyDescent="0.25">
      <c r="A16" s="55">
        <v>5</v>
      </c>
      <c r="B16" s="56" t="s">
        <v>58</v>
      </c>
      <c r="C16" s="53"/>
      <c r="D16" s="53"/>
    </row>
    <row r="17" spans="1:4" x14ac:dyDescent="0.25">
      <c r="A17" s="55">
        <v>6</v>
      </c>
      <c r="B17" s="56" t="s">
        <v>59</v>
      </c>
      <c r="C17" s="53"/>
      <c r="D17" s="53"/>
    </row>
    <row r="18" spans="1:4" x14ac:dyDescent="0.25">
      <c r="A18" s="55">
        <v>7</v>
      </c>
      <c r="B18" s="56" t="s">
        <v>60</v>
      </c>
      <c r="C18" s="53"/>
      <c r="D18" s="53"/>
    </row>
    <row r="19" spans="1:4" x14ac:dyDescent="0.25">
      <c r="A19" s="55">
        <v>8</v>
      </c>
      <c r="B19" s="56" t="s">
        <v>61</v>
      </c>
      <c r="C19" s="53"/>
      <c r="D19" s="53"/>
    </row>
    <row r="20" spans="1:4" x14ac:dyDescent="0.25">
      <c r="A20" s="55">
        <v>9</v>
      </c>
      <c r="B20" s="56" t="s">
        <v>62</v>
      </c>
      <c r="C20" s="53"/>
      <c r="D20" s="53"/>
    </row>
    <row r="21" spans="1:4" x14ac:dyDescent="0.25">
      <c r="A21" s="55"/>
      <c r="B21" s="57" t="s">
        <v>63</v>
      </c>
      <c r="C21" s="53"/>
      <c r="D21" s="53"/>
    </row>
    <row r="22" spans="1:4" x14ac:dyDescent="0.25">
      <c r="A22" s="55">
        <v>1</v>
      </c>
      <c r="B22" s="56" t="s">
        <v>64</v>
      </c>
      <c r="C22" s="53"/>
      <c r="D22" s="53"/>
    </row>
    <row r="23" spans="1:4" x14ac:dyDescent="0.25">
      <c r="A23" s="55">
        <v>2</v>
      </c>
      <c r="B23" s="56" t="s">
        <v>65</v>
      </c>
      <c r="C23" s="53"/>
      <c r="D23" s="53"/>
    </row>
    <row r="24" spans="1:4" x14ac:dyDescent="0.25">
      <c r="A24" s="55">
        <v>3</v>
      </c>
      <c r="B24" s="56" t="s">
        <v>66</v>
      </c>
      <c r="C24" s="53"/>
      <c r="D24" s="53"/>
    </row>
    <row r="25" spans="1:4" x14ac:dyDescent="0.25">
      <c r="A25" s="55">
        <v>4</v>
      </c>
      <c r="B25" s="56" t="s">
        <v>67</v>
      </c>
      <c r="C25" s="53"/>
      <c r="D25" s="53"/>
    </row>
    <row r="26" spans="1:4" x14ac:dyDescent="0.25">
      <c r="A26" s="55">
        <v>5</v>
      </c>
      <c r="B26" s="56" t="s">
        <v>68</v>
      </c>
      <c r="C26" s="9"/>
      <c r="D26" s="9"/>
    </row>
    <row r="27" spans="1:4" x14ac:dyDescent="0.25">
      <c r="A27" s="55">
        <v>6</v>
      </c>
      <c r="B27" s="56" t="s">
        <v>69</v>
      </c>
      <c r="C27" s="9"/>
      <c r="D27" s="9"/>
    </row>
    <row r="28" spans="1:4" hidden="1" x14ac:dyDescent="0.25">
      <c r="B28" s="9"/>
      <c r="C28" s="9"/>
      <c r="D28" s="9"/>
    </row>
    <row r="29" spans="1:4" hidden="1" x14ac:dyDescent="0.25">
      <c r="B29" s="9"/>
      <c r="C29" s="9"/>
      <c r="D29" s="9"/>
    </row>
    <row r="30" spans="1:4" hidden="1" x14ac:dyDescent="0.25">
      <c r="B30" s="9"/>
      <c r="C30" s="9"/>
      <c r="D30" s="9"/>
    </row>
    <row r="31" spans="1:4" hidden="1" x14ac:dyDescent="0.25">
      <c r="B31" s="9"/>
      <c r="C31" s="9"/>
      <c r="D31" s="9"/>
    </row>
    <row r="32" spans="1:4" hidden="1" x14ac:dyDescent="0.25">
      <c r="B32" s="9"/>
      <c r="C32" s="9"/>
      <c r="D32" s="9"/>
    </row>
    <row r="33" spans="2:4" hidden="1" x14ac:dyDescent="0.25">
      <c r="B33" s="9"/>
      <c r="C33" s="9"/>
      <c r="D33" s="9"/>
    </row>
    <row r="34" spans="2:4" hidden="1" x14ac:dyDescent="0.25">
      <c r="B34" s="9"/>
      <c r="C34" s="9"/>
      <c r="D34" s="9"/>
    </row>
    <row r="35" spans="2:4" hidden="1" x14ac:dyDescent="0.25">
      <c r="B35" s="9"/>
      <c r="C35" s="9"/>
      <c r="D35" s="9"/>
    </row>
    <row r="36" spans="2:4" hidden="1" x14ac:dyDescent="0.25">
      <c r="B36" s="9"/>
      <c r="C36" s="9"/>
      <c r="D36" s="9"/>
    </row>
    <row r="37" spans="2:4" hidden="1" x14ac:dyDescent="0.25">
      <c r="B37" s="9"/>
      <c r="C37" s="9"/>
      <c r="D37" s="9"/>
    </row>
    <row r="38" spans="2:4" ht="13.5" hidden="1" customHeight="1" x14ac:dyDescent="0.25">
      <c r="B38" s="77" t="s">
        <v>70</v>
      </c>
      <c r="C38" s="77"/>
      <c r="D38" s="77"/>
    </row>
    <row r="39" spans="2:4" hidden="1" x14ac:dyDescent="0.25">
      <c r="B39" s="9"/>
      <c r="C39" s="53" t="s">
        <v>71</v>
      </c>
      <c r="D39" s="53"/>
    </row>
    <row r="40" spans="2:4" x14ac:dyDescent="0.25">
      <c r="B40" s="9"/>
      <c r="C40" s="9"/>
      <c r="D40" s="9"/>
    </row>
    <row r="41" spans="2:4" ht="15" customHeight="1" x14ac:dyDescent="0.25">
      <c r="B41" s="74" t="s">
        <v>23</v>
      </c>
      <c r="C41" s="72" t="s">
        <v>24</v>
      </c>
      <c r="D41" s="72" t="s">
        <v>52</v>
      </c>
    </row>
    <row r="42" spans="2:4" x14ac:dyDescent="0.25">
      <c r="B42" s="75"/>
      <c r="C42" s="73"/>
      <c r="D42" s="73"/>
    </row>
    <row r="43" spans="2:4" s="1" customFormat="1" x14ac:dyDescent="0.25">
      <c r="B43" s="10" t="s">
        <v>30</v>
      </c>
      <c r="C43" s="11" t="s">
        <v>2</v>
      </c>
      <c r="D43" s="12">
        <f>2.229*1.484</f>
        <v>3.307836</v>
      </c>
    </row>
    <row r="44" spans="2:4" s="1" customFormat="1" x14ac:dyDescent="0.25">
      <c r="B44" s="13" t="s">
        <v>42</v>
      </c>
      <c r="C44" s="14" t="s">
        <v>12</v>
      </c>
      <c r="D44" s="15">
        <f>2.294*1.484</f>
        <v>3.404296</v>
      </c>
    </row>
    <row r="45" spans="2:4" s="1" customFormat="1" x14ac:dyDescent="0.25">
      <c r="B45" s="13" t="s">
        <v>43</v>
      </c>
      <c r="C45" s="14" t="s">
        <v>13</v>
      </c>
      <c r="D45" s="15">
        <f>1.961*1.484</f>
        <v>2.9101240000000002</v>
      </c>
    </row>
    <row r="46" spans="2:4" s="1" customFormat="1" x14ac:dyDescent="0.25">
      <c r="B46" s="13" t="s">
        <v>44</v>
      </c>
      <c r="C46" s="14" t="s">
        <v>14</v>
      </c>
      <c r="D46" s="15">
        <f>2.076*1.484</f>
        <v>3.080784</v>
      </c>
    </row>
    <row r="47" spans="2:4" s="1" customFormat="1" x14ac:dyDescent="0.25">
      <c r="B47" s="13" t="s">
        <v>45</v>
      </c>
      <c r="C47" s="14" t="s">
        <v>15</v>
      </c>
      <c r="D47" s="15">
        <f>2.309*1.484</f>
        <v>3.4265560000000002</v>
      </c>
    </row>
    <row r="48" spans="2:4" s="1" customFormat="1" x14ac:dyDescent="0.25">
      <c r="B48" s="19" t="s">
        <v>51</v>
      </c>
      <c r="C48" s="20" t="s">
        <v>26</v>
      </c>
      <c r="D48" s="21">
        <f>2.265*1.484</f>
        <v>3.3612600000000001</v>
      </c>
    </row>
    <row r="50" spans="1:14" x14ac:dyDescent="0.25">
      <c r="A50" s="2" t="s">
        <v>27</v>
      </c>
    </row>
    <row r="51" spans="1:14" s="24" customFormat="1" ht="31.5" customHeight="1" x14ac:dyDescent="0.25">
      <c r="A51" s="22" t="s">
        <v>25</v>
      </c>
      <c r="B51" s="71" t="s">
        <v>28</v>
      </c>
      <c r="C51" s="71"/>
      <c r="D51" s="71"/>
      <c r="E51" s="23"/>
      <c r="F51" s="23"/>
      <c r="G51" s="23"/>
      <c r="H51" s="23"/>
      <c r="I51" s="23"/>
      <c r="J51" s="23"/>
      <c r="K51" s="23"/>
      <c r="L51" s="23"/>
      <c r="M51" s="23"/>
      <c r="N51" s="23"/>
    </row>
    <row r="52" spans="1:14" s="24" customFormat="1" ht="31.5" customHeight="1" x14ac:dyDescent="0.25">
      <c r="A52" s="22" t="s">
        <v>0</v>
      </c>
      <c r="B52" s="71" t="s">
        <v>29</v>
      </c>
      <c r="C52" s="71"/>
      <c r="D52" s="71"/>
      <c r="E52" s="23"/>
      <c r="F52" s="23"/>
      <c r="G52" s="23"/>
      <c r="H52" s="23"/>
      <c r="I52" s="23"/>
      <c r="J52" s="23"/>
      <c r="K52" s="23"/>
      <c r="L52" s="23"/>
      <c r="M52" s="23"/>
      <c r="N52" s="23"/>
    </row>
    <row r="53" spans="1:14" s="24" customFormat="1" x14ac:dyDescent="0.25">
      <c r="A53" s="22"/>
      <c r="B53" s="25"/>
      <c r="C53" s="25"/>
      <c r="D53" s="25"/>
      <c r="E53" s="23"/>
      <c r="F53" s="23"/>
      <c r="G53" s="23"/>
      <c r="H53" s="23"/>
      <c r="I53" s="23"/>
      <c r="J53" s="23"/>
      <c r="K53" s="23"/>
      <c r="L53" s="23"/>
      <c r="M53" s="23"/>
      <c r="N53" s="23"/>
    </row>
    <row r="54" spans="1:14" s="66" customFormat="1" ht="14.25" x14ac:dyDescent="0.2">
      <c r="A54" s="69" t="s">
        <v>115</v>
      </c>
      <c r="B54" s="69"/>
      <c r="C54" s="69"/>
      <c r="D54" s="69"/>
      <c r="E54" s="23"/>
      <c r="F54" s="23"/>
      <c r="G54" s="23"/>
      <c r="H54" s="23"/>
      <c r="I54" s="23"/>
      <c r="J54" s="23"/>
      <c r="K54" s="23"/>
      <c r="L54" s="23"/>
      <c r="M54" s="23"/>
      <c r="N54" s="23"/>
    </row>
    <row r="55" spans="1:14" s="6" customFormat="1" ht="14.25" x14ac:dyDescent="0.2">
      <c r="A55" s="6" t="s">
        <v>102</v>
      </c>
      <c r="C55" s="65"/>
      <c r="D55" s="65" t="s">
        <v>103</v>
      </c>
    </row>
    <row r="56" spans="1:14" s="58" customFormat="1" x14ac:dyDescent="0.25">
      <c r="A56" s="26"/>
      <c r="C56" s="26"/>
    </row>
    <row r="58" spans="1:14" x14ac:dyDescent="0.25">
      <c r="A58" s="28"/>
    </row>
  </sheetData>
  <mergeCells count="11">
    <mergeCell ref="A54:D54"/>
    <mergeCell ref="B51:D51"/>
    <mergeCell ref="B52:D52"/>
    <mergeCell ref="D41:D42"/>
    <mergeCell ref="B6:D6"/>
    <mergeCell ref="B38:D38"/>
    <mergeCell ref="B41:B42"/>
    <mergeCell ref="C41:C42"/>
    <mergeCell ref="A7:D7"/>
    <mergeCell ref="A8:D8"/>
    <mergeCell ref="A9:D9"/>
  </mergeCells>
  <pageMargins left="0.7" right="0.7" top="0.75" bottom="0.75" header="0.3" footer="0.3"/>
  <pageSetup paperSize="9" scale="5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O46"/>
  <sheetViews>
    <sheetView view="pageBreakPreview" topLeftCell="A13" zoomScale="80" zoomScaleNormal="100" zoomScaleSheetLayoutView="80" workbookViewId="0">
      <selection activeCell="A44" sqref="A44:XFD47"/>
    </sheetView>
  </sheetViews>
  <sheetFormatPr defaultColWidth="9.140625" defaultRowHeight="15" x14ac:dyDescent="0.25"/>
  <cols>
    <col min="1" max="1" width="2.85546875" style="2" customWidth="1"/>
    <col min="2" max="2" width="32.7109375" style="2" customWidth="1"/>
    <col min="3" max="6" width="11.42578125" style="2" customWidth="1"/>
    <col min="7" max="7" width="15.7109375" style="2" customWidth="1"/>
    <col min="8" max="8" width="29.5703125" style="2" customWidth="1"/>
    <col min="9" max="9" width="9.140625" style="2"/>
    <col min="10" max="10" width="11" style="2" customWidth="1"/>
    <col min="11" max="11" width="13.140625" style="2" customWidth="1"/>
    <col min="12" max="16384" width="9.140625" style="2"/>
  </cols>
  <sheetData>
    <row r="1" spans="1:15" x14ac:dyDescent="0.25">
      <c r="H1" s="68"/>
    </row>
    <row r="2" spans="1:15" x14ac:dyDescent="0.25">
      <c r="H2" s="3" t="s">
        <v>114</v>
      </c>
      <c r="J2" s="27"/>
      <c r="K2" s="27"/>
      <c r="L2" s="27"/>
      <c r="M2" s="27"/>
      <c r="N2" s="27"/>
      <c r="O2" s="27"/>
    </row>
    <row r="3" spans="1:15" x14ac:dyDescent="0.25">
      <c r="C3" s="1"/>
      <c r="D3" s="1"/>
      <c r="E3" s="1"/>
      <c r="F3" s="1"/>
      <c r="G3" s="1"/>
      <c r="H3" s="3"/>
      <c r="J3" s="29"/>
      <c r="K3" s="29"/>
      <c r="L3" s="27"/>
      <c r="M3" s="27"/>
      <c r="N3" s="27"/>
      <c r="O3" s="30"/>
    </row>
    <row r="4" spans="1:15" x14ac:dyDescent="0.25">
      <c r="H4" s="3"/>
      <c r="J4" s="27"/>
      <c r="K4" s="27"/>
      <c r="L4" s="79"/>
      <c r="M4" s="79"/>
      <c r="N4" s="29"/>
      <c r="O4" s="27"/>
    </row>
    <row r="5" spans="1:15" x14ac:dyDescent="0.25">
      <c r="B5" s="6"/>
      <c r="H5" s="6"/>
      <c r="I5" s="4"/>
    </row>
    <row r="6" spans="1:15" x14ac:dyDescent="0.25">
      <c r="A6" s="77" t="s">
        <v>109</v>
      </c>
      <c r="B6" s="77"/>
      <c r="C6" s="77"/>
      <c r="D6" s="77"/>
      <c r="E6" s="77"/>
      <c r="F6" s="77"/>
      <c r="G6" s="77"/>
      <c r="H6" s="77"/>
      <c r="I6" s="36"/>
    </row>
    <row r="7" spans="1:15" x14ac:dyDescent="0.25">
      <c r="A7" s="70" t="s">
        <v>108</v>
      </c>
      <c r="B7" s="70"/>
      <c r="C7" s="70"/>
      <c r="D7" s="70"/>
      <c r="E7" s="70"/>
      <c r="F7" s="70"/>
      <c r="G7" s="70"/>
      <c r="H7" s="70"/>
      <c r="I7" s="36"/>
    </row>
    <row r="8" spans="1:15" x14ac:dyDescent="0.25">
      <c r="A8" s="70" t="s">
        <v>110</v>
      </c>
      <c r="B8" s="70"/>
      <c r="C8" s="70"/>
      <c r="D8" s="70"/>
      <c r="E8" s="70"/>
      <c r="F8" s="70"/>
      <c r="G8" s="70"/>
      <c r="H8" s="70"/>
    </row>
    <row r="9" spans="1:15" x14ac:dyDescent="0.25">
      <c r="A9" s="9"/>
      <c r="B9" s="9"/>
      <c r="C9" s="9"/>
      <c r="D9" s="9"/>
      <c r="E9" s="9"/>
      <c r="F9" s="9"/>
      <c r="G9" s="9"/>
      <c r="H9" s="9"/>
    </row>
    <row r="10" spans="1:15" x14ac:dyDescent="0.25">
      <c r="A10" s="6">
        <v>1</v>
      </c>
      <c r="B10" s="6" t="s">
        <v>72</v>
      </c>
    </row>
    <row r="11" spans="1:15" x14ac:dyDescent="0.25">
      <c r="B11" s="37" t="s">
        <v>73</v>
      </c>
      <c r="C11" s="38">
        <v>1</v>
      </c>
      <c r="D11" s="38">
        <v>2</v>
      </c>
      <c r="E11" s="38">
        <v>3</v>
      </c>
      <c r="F11" s="38">
        <v>4</v>
      </c>
      <c r="G11" s="38">
        <v>5</v>
      </c>
      <c r="H11" s="38">
        <v>6</v>
      </c>
    </row>
    <row r="12" spans="1:15" ht="21" customHeight="1" x14ac:dyDescent="0.25">
      <c r="B12" s="37" t="s">
        <v>74</v>
      </c>
      <c r="C12" s="39">
        <v>11602</v>
      </c>
      <c r="D12" s="39">
        <v>14506</v>
      </c>
      <c r="E12" s="39">
        <v>16246</v>
      </c>
      <c r="F12" s="39">
        <v>18217</v>
      </c>
      <c r="G12" s="39">
        <v>22857</v>
      </c>
      <c r="H12" s="39">
        <v>25642</v>
      </c>
      <c r="J12" s="40"/>
    </row>
    <row r="13" spans="1:15" ht="16.5" customHeight="1" x14ac:dyDescent="0.25">
      <c r="B13" s="41"/>
      <c r="C13" s="42"/>
      <c r="D13" s="42"/>
      <c r="E13" s="42"/>
      <c r="F13" s="42"/>
      <c r="G13" s="42"/>
      <c r="H13" s="42"/>
      <c r="J13" s="40"/>
    </row>
    <row r="14" spans="1:15" x14ac:dyDescent="0.25">
      <c r="A14" s="6">
        <v>2</v>
      </c>
      <c r="B14" s="6" t="s">
        <v>75</v>
      </c>
      <c r="C14" s="43">
        <v>5.6899999999999999E-2</v>
      </c>
    </row>
    <row r="16" spans="1:15" x14ac:dyDescent="0.25">
      <c r="A16" s="6">
        <v>3</v>
      </c>
      <c r="B16" s="6" t="s">
        <v>76</v>
      </c>
      <c r="C16" s="2" t="s">
        <v>77</v>
      </c>
    </row>
    <row r="18" spans="1:8" x14ac:dyDescent="0.25">
      <c r="A18" s="6">
        <v>4</v>
      </c>
      <c r="B18" s="6" t="s">
        <v>78</v>
      </c>
    </row>
    <row r="19" spans="1:8" x14ac:dyDescent="0.25">
      <c r="A19" s="6"/>
      <c r="B19" s="2" t="s">
        <v>79</v>
      </c>
      <c r="C19" s="44">
        <v>0.6</v>
      </c>
    </row>
    <row r="21" spans="1:8" x14ac:dyDescent="0.25">
      <c r="A21" s="6">
        <v>5</v>
      </c>
      <c r="B21" s="6" t="s">
        <v>80</v>
      </c>
      <c r="C21" s="2" t="s">
        <v>81</v>
      </c>
    </row>
    <row r="22" spans="1:8" x14ac:dyDescent="0.25">
      <c r="G22" s="27"/>
      <c r="H22" s="27"/>
    </row>
    <row r="23" spans="1:8" x14ac:dyDescent="0.25">
      <c r="B23" s="2" t="s">
        <v>82</v>
      </c>
      <c r="C23" s="45">
        <v>1.91</v>
      </c>
      <c r="D23" s="2" t="s">
        <v>83</v>
      </c>
      <c r="G23" s="46"/>
      <c r="H23" s="47"/>
    </row>
    <row r="24" spans="1:8" x14ac:dyDescent="0.25">
      <c r="B24" s="2" t="s">
        <v>84</v>
      </c>
      <c r="C24" s="45">
        <v>2.06</v>
      </c>
      <c r="D24" s="2" t="s">
        <v>85</v>
      </c>
      <c r="G24" s="46"/>
      <c r="H24" s="47"/>
    </row>
    <row r="25" spans="1:8" x14ac:dyDescent="0.25">
      <c r="B25" s="2" t="s">
        <v>86</v>
      </c>
      <c r="C25" s="48">
        <v>2.16</v>
      </c>
      <c r="D25" s="2" t="s">
        <v>87</v>
      </c>
      <c r="G25" s="46"/>
      <c r="H25" s="47"/>
    </row>
    <row r="26" spans="1:8" x14ac:dyDescent="0.25">
      <c r="B26" s="2" t="s">
        <v>88</v>
      </c>
      <c r="C26" s="48">
        <v>1.78</v>
      </c>
      <c r="D26" s="2" t="s">
        <v>89</v>
      </c>
      <c r="G26" s="46"/>
      <c r="H26" s="47"/>
    </row>
    <row r="27" spans="1:8" x14ac:dyDescent="0.25">
      <c r="B27" s="2" t="s">
        <v>90</v>
      </c>
      <c r="C27" s="48">
        <v>0.82</v>
      </c>
      <c r="G27" s="46"/>
      <c r="H27" s="47"/>
    </row>
    <row r="28" spans="1:8" x14ac:dyDescent="0.25">
      <c r="B28" s="2" t="s">
        <v>91</v>
      </c>
      <c r="C28" s="48">
        <f>+(C24+C23)/2</f>
        <v>1.9849999999999999</v>
      </c>
      <c r="G28" s="46"/>
      <c r="H28" s="47"/>
    </row>
    <row r="29" spans="1:8" s="1" customFormat="1" ht="45" x14ac:dyDescent="0.25">
      <c r="B29" s="1" t="s">
        <v>100</v>
      </c>
      <c r="C29" s="49">
        <v>3.16</v>
      </c>
      <c r="G29" s="50"/>
      <c r="H29" s="47"/>
    </row>
    <row r="30" spans="1:8" x14ac:dyDescent="0.25">
      <c r="C30" s="51"/>
    </row>
    <row r="31" spans="1:8" x14ac:dyDescent="0.25">
      <c r="B31" s="52" t="s">
        <v>92</v>
      </c>
      <c r="C31" s="51"/>
    </row>
    <row r="32" spans="1:8" x14ac:dyDescent="0.25">
      <c r="B32" s="2" t="s">
        <v>93</v>
      </c>
      <c r="C32" s="51"/>
    </row>
    <row r="33" spans="1:9" x14ac:dyDescent="0.25">
      <c r="B33" s="2" t="s">
        <v>94</v>
      </c>
      <c r="C33" s="51"/>
    </row>
    <row r="34" spans="1:9" x14ac:dyDescent="0.25">
      <c r="B34" s="2" t="s">
        <v>95</v>
      </c>
      <c r="C34" s="51"/>
    </row>
    <row r="35" spans="1:9" x14ac:dyDescent="0.25">
      <c r="B35" s="2" t="s">
        <v>96</v>
      </c>
      <c r="C35" s="51"/>
    </row>
    <row r="36" spans="1:9" x14ac:dyDescent="0.25">
      <c r="B36" s="52" t="s">
        <v>97</v>
      </c>
    </row>
    <row r="37" spans="1:9" ht="37.15" customHeight="1" x14ac:dyDescent="0.25">
      <c r="B37" s="80" t="s">
        <v>101</v>
      </c>
      <c r="C37" s="80"/>
      <c r="D37" s="80"/>
      <c r="E37" s="80"/>
      <c r="F37" s="80"/>
      <c r="G37" s="80"/>
      <c r="H37" s="80"/>
      <c r="I37" s="80"/>
    </row>
    <row r="40" spans="1:9" x14ac:dyDescent="0.25">
      <c r="A40" s="6">
        <v>6</v>
      </c>
      <c r="B40" s="6" t="s">
        <v>98</v>
      </c>
      <c r="C40" s="44">
        <v>0.08</v>
      </c>
    </row>
    <row r="41" spans="1:9" x14ac:dyDescent="0.25">
      <c r="A41" s="6"/>
      <c r="B41" s="6"/>
      <c r="C41" s="44"/>
    </row>
    <row r="42" spans="1:9" s="6" customFormat="1" ht="14.25" x14ac:dyDescent="0.2">
      <c r="A42" s="78" t="s">
        <v>115</v>
      </c>
      <c r="B42" s="78"/>
      <c r="C42" s="78"/>
      <c r="D42" s="78"/>
      <c r="E42" s="78"/>
      <c r="F42" s="78"/>
      <c r="G42" s="78"/>
      <c r="H42" s="78"/>
    </row>
    <row r="43" spans="1:9" s="6" customFormat="1" ht="14.25" x14ac:dyDescent="0.2">
      <c r="A43" s="6" t="s">
        <v>102</v>
      </c>
      <c r="C43" s="65"/>
      <c r="F43" s="65" t="s">
        <v>103</v>
      </c>
    </row>
    <row r="44" spans="1:9" s="58" customFormat="1" x14ac:dyDescent="0.25">
      <c r="A44" s="26"/>
      <c r="C44" s="26"/>
    </row>
    <row r="46" spans="1:9" x14ac:dyDescent="0.25">
      <c r="A46" s="28"/>
    </row>
  </sheetData>
  <mergeCells count="6">
    <mergeCell ref="A42:H42"/>
    <mergeCell ref="L4:M4"/>
    <mergeCell ref="A6:H6"/>
    <mergeCell ref="B37:I37"/>
    <mergeCell ref="A7:H7"/>
    <mergeCell ref="A8:H8"/>
  </mergeCells>
  <pageMargins left="0.70866141732283472" right="0.19685039370078741" top="0.74803149606299213" bottom="0.15748031496062992" header="0.31496062992125984" footer="0.31496062992125984"/>
  <pageSetup paperSize="9" scale="75" orientation="portrait" r:id="rId1"/>
  <colBreaks count="1" manualBreakCount="1">
    <brk id="1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M33"/>
  <sheetViews>
    <sheetView tabSelected="1" view="pageBreakPreview" zoomScale="80" zoomScaleNormal="100" zoomScaleSheetLayoutView="80" workbookViewId="0">
      <selection activeCell="D3" sqref="D3:D4"/>
    </sheetView>
  </sheetViews>
  <sheetFormatPr defaultColWidth="9.140625" defaultRowHeight="15" x14ac:dyDescent="0.25"/>
  <cols>
    <col min="1" max="1" width="8.7109375" style="2" customWidth="1"/>
    <col min="2" max="2" width="9.28515625" style="2" customWidth="1"/>
    <col min="3" max="3" width="71.85546875" style="2" customWidth="1"/>
    <col min="4" max="4" width="53.140625" style="2" customWidth="1"/>
    <col min="5" max="6" width="9.140625" style="2"/>
    <col min="7" max="7" width="16.42578125" style="2" customWidth="1"/>
    <col min="8" max="8" width="9.140625" style="2"/>
    <col min="9" max="9" width="15" style="2" bestFit="1" customWidth="1"/>
    <col min="10" max="16384" width="9.140625" style="2"/>
  </cols>
  <sheetData>
    <row r="1" spans="1:13" x14ac:dyDescent="0.25">
      <c r="D1" s="68"/>
    </row>
    <row r="2" spans="1:13" x14ac:dyDescent="0.25">
      <c r="D2" s="3" t="s">
        <v>114</v>
      </c>
      <c r="E2" s="1"/>
      <c r="F2" s="1"/>
      <c r="H2" s="29"/>
      <c r="I2" s="29"/>
      <c r="J2" s="27"/>
      <c r="K2" s="27"/>
      <c r="L2" s="27"/>
      <c r="M2" s="30"/>
    </row>
    <row r="3" spans="1:13" x14ac:dyDescent="0.25">
      <c r="D3" s="3"/>
      <c r="H3" s="27"/>
      <c r="I3" s="27"/>
      <c r="J3" s="79"/>
      <c r="K3" s="79"/>
      <c r="L3" s="29"/>
      <c r="M3" s="27"/>
    </row>
    <row r="4" spans="1:13" x14ac:dyDescent="0.25">
      <c r="B4" s="6"/>
      <c r="D4" s="3"/>
      <c r="G4" s="4"/>
    </row>
    <row r="6" spans="1:13" ht="15" customHeight="1" x14ac:dyDescent="0.25">
      <c r="A6" s="77" t="s">
        <v>111</v>
      </c>
      <c r="B6" s="77"/>
      <c r="C6" s="77"/>
      <c r="D6" s="77"/>
    </row>
    <row r="7" spans="1:13" ht="15" customHeight="1" x14ac:dyDescent="0.25">
      <c r="A7" s="77" t="s">
        <v>112</v>
      </c>
      <c r="B7" s="77" t="s">
        <v>99</v>
      </c>
      <c r="C7" s="77"/>
      <c r="D7" s="77"/>
    </row>
    <row r="8" spans="1:13" ht="15" customHeight="1" x14ac:dyDescent="0.25">
      <c r="A8" s="77" t="s">
        <v>113</v>
      </c>
      <c r="B8" s="77"/>
      <c r="C8" s="77"/>
      <c r="D8" s="77"/>
    </row>
    <row r="9" spans="1:13" x14ac:dyDescent="0.25">
      <c r="B9" s="9"/>
      <c r="C9" s="9"/>
      <c r="D9" s="9"/>
    </row>
    <row r="10" spans="1:13" ht="25.5" customHeight="1" x14ac:dyDescent="0.25">
      <c r="B10" s="74" t="s">
        <v>23</v>
      </c>
      <c r="C10" s="72" t="s">
        <v>24</v>
      </c>
      <c r="D10" s="31" t="s">
        <v>52</v>
      </c>
      <c r="G10" s="32"/>
    </row>
    <row r="11" spans="1:13" x14ac:dyDescent="0.25">
      <c r="B11" s="75"/>
      <c r="C11" s="73"/>
      <c r="D11" s="33" t="s">
        <v>79</v>
      </c>
      <c r="G11" s="34"/>
    </row>
    <row r="12" spans="1:13" s="1" customFormat="1" x14ac:dyDescent="0.25">
      <c r="B12" s="59" t="s">
        <v>30</v>
      </c>
      <c r="C12" s="60" t="s">
        <v>2</v>
      </c>
      <c r="D12" s="61">
        <v>3.3029999999999999</v>
      </c>
      <c r="G12" s="34"/>
    </row>
    <row r="13" spans="1:13" s="1" customFormat="1" x14ac:dyDescent="0.25">
      <c r="B13" s="59" t="s">
        <v>31</v>
      </c>
      <c r="C13" s="60" t="s">
        <v>1</v>
      </c>
      <c r="D13" s="61">
        <v>3.3410000000000002</v>
      </c>
      <c r="G13" s="35"/>
    </row>
    <row r="14" spans="1:13" s="1" customFormat="1" x14ac:dyDescent="0.25">
      <c r="B14" s="59" t="s">
        <v>32</v>
      </c>
      <c r="C14" s="60" t="s">
        <v>3</v>
      </c>
      <c r="D14" s="61">
        <v>3.3639999999999999</v>
      </c>
      <c r="G14" s="34"/>
      <c r="I14" s="35"/>
    </row>
    <row r="15" spans="1:13" s="1" customFormat="1" x14ac:dyDescent="0.25">
      <c r="B15" s="62" t="s">
        <v>33</v>
      </c>
      <c r="C15" s="63" t="s">
        <v>4</v>
      </c>
      <c r="D15" s="64">
        <v>2.331</v>
      </c>
      <c r="I15" s="35"/>
    </row>
    <row r="16" spans="1:13" s="1" customFormat="1" ht="27.75" customHeight="1" x14ac:dyDescent="0.25">
      <c r="B16" s="59" t="s">
        <v>36</v>
      </c>
      <c r="C16" s="60" t="s">
        <v>6</v>
      </c>
      <c r="D16" s="61">
        <v>3.246</v>
      </c>
      <c r="I16" s="35"/>
    </row>
    <row r="17" spans="1:8" s="1" customFormat="1" x14ac:dyDescent="0.25">
      <c r="B17" s="59" t="s">
        <v>45</v>
      </c>
      <c r="C17" s="60" t="s">
        <v>15</v>
      </c>
      <c r="D17" s="61">
        <v>4.0659999999999998</v>
      </c>
    </row>
    <row r="18" spans="1:8" s="1" customFormat="1" x14ac:dyDescent="0.25">
      <c r="B18" s="59" t="s">
        <v>46</v>
      </c>
      <c r="C18" s="60" t="s">
        <v>16</v>
      </c>
      <c r="D18" s="61">
        <v>2.899</v>
      </c>
    </row>
    <row r="19" spans="1:8" s="1" customFormat="1" x14ac:dyDescent="0.25">
      <c r="B19" s="59" t="s">
        <v>47</v>
      </c>
      <c r="C19" s="60" t="s">
        <v>17</v>
      </c>
      <c r="D19" s="61">
        <v>2.7679999999999998</v>
      </c>
    </row>
    <row r="20" spans="1:8" x14ac:dyDescent="0.25">
      <c r="G20" s="35"/>
    </row>
    <row r="21" spans="1:8" x14ac:dyDescent="0.25">
      <c r="A21" s="2" t="s">
        <v>27</v>
      </c>
    </row>
    <row r="22" spans="1:8" s="24" customFormat="1" x14ac:dyDescent="0.25">
      <c r="A22" s="22" t="s">
        <v>25</v>
      </c>
      <c r="B22" s="71" t="s">
        <v>28</v>
      </c>
      <c r="C22" s="71"/>
      <c r="D22" s="71"/>
      <c r="E22" s="23"/>
      <c r="F22" s="23"/>
      <c r="G22" s="23"/>
      <c r="H22" s="23"/>
    </row>
    <row r="23" spans="1:8" s="24" customFormat="1" ht="29.25" customHeight="1" x14ac:dyDescent="0.25">
      <c r="A23" s="22" t="s">
        <v>0</v>
      </c>
      <c r="B23" s="71" t="s">
        <v>29</v>
      </c>
      <c r="C23" s="71"/>
      <c r="D23" s="71"/>
      <c r="E23" s="23"/>
      <c r="F23" s="23"/>
      <c r="G23" s="23"/>
      <c r="H23" s="23"/>
    </row>
    <row r="24" spans="1:8" s="24" customFormat="1" ht="13.5" customHeight="1" x14ac:dyDescent="0.25">
      <c r="A24" s="2"/>
      <c r="B24" s="2"/>
      <c r="C24" s="2"/>
      <c r="D24" s="2"/>
      <c r="E24" s="23"/>
      <c r="F24" s="23"/>
      <c r="G24" s="23"/>
      <c r="H24" s="23"/>
    </row>
    <row r="25" spans="1:8" s="24" customFormat="1" x14ac:dyDescent="0.25">
      <c r="A25" s="78" t="s">
        <v>115</v>
      </c>
      <c r="B25" s="78"/>
      <c r="C25" s="78"/>
      <c r="D25" s="78"/>
      <c r="E25" s="23"/>
      <c r="F25" s="23"/>
      <c r="G25" s="23"/>
      <c r="H25" s="23"/>
    </row>
    <row r="26" spans="1:8" x14ac:dyDescent="0.25">
      <c r="A26" s="6" t="s">
        <v>102</v>
      </c>
      <c r="B26" s="6"/>
      <c r="C26" s="65"/>
      <c r="D26" s="65" t="s">
        <v>103</v>
      </c>
    </row>
    <row r="27" spans="1:8" s="58" customFormat="1" x14ac:dyDescent="0.25">
      <c r="A27" s="26"/>
      <c r="C27" s="26"/>
    </row>
    <row r="29" spans="1:8" x14ac:dyDescent="0.25">
      <c r="A29" s="28"/>
    </row>
    <row r="33" spans="2:4" x14ac:dyDescent="0.25">
      <c r="B33" s="25"/>
      <c r="C33" s="25"/>
      <c r="D33" s="25"/>
    </row>
  </sheetData>
  <mergeCells count="9">
    <mergeCell ref="A25:D25"/>
    <mergeCell ref="J3:K3"/>
    <mergeCell ref="B10:B11"/>
    <mergeCell ref="C10:C11"/>
    <mergeCell ref="B22:D22"/>
    <mergeCell ref="B23:D23"/>
    <mergeCell ref="A6:D6"/>
    <mergeCell ref="A7:D7"/>
    <mergeCell ref="A8:D8"/>
  </mergeCells>
  <pageMargins left="0.70866141732283472" right="0.11811023622047245" top="0.15748031496062992" bottom="0.15748031496062992" header="0.31496062992125984" footer="0.31496062992125984"/>
  <pageSetup paperSize="9" scale="67" orientation="portrait" r:id="rId1"/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Лист 1</vt:lpstr>
      <vt:lpstr>Лист 2</vt:lpstr>
      <vt:lpstr>Лист 3</vt:lpstr>
      <vt:lpstr>Лист 4</vt:lpstr>
      <vt:lpstr>'Лист 1'!Область_печати</vt:lpstr>
      <vt:lpstr>'Лист 2'!Область_печати</vt:lpstr>
      <vt:lpstr>'Лист 3'!Область_печати</vt:lpstr>
      <vt:lpstr>'Лист 4'!Область_печати</vt:lpstr>
    </vt:vector>
  </TitlesOfParts>
  <Company>ИЭР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</dc:creator>
  <cp:lastModifiedBy>Лайко Анастасия Сергеевна</cp:lastModifiedBy>
  <cp:lastPrinted>2021-11-17T03:37:14Z</cp:lastPrinted>
  <dcterms:created xsi:type="dcterms:W3CDTF">1999-06-08T01:46:15Z</dcterms:created>
  <dcterms:modified xsi:type="dcterms:W3CDTF">2022-03-21T05:57:20Z</dcterms:modified>
</cp:coreProperties>
</file>